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1" documentId="8_{A9199B7A-74B7-43E9-8EC4-4F1A8C1025C3}" xr6:coauthVersionLast="44" xr6:coauthVersionMax="45" xr10:uidLastSave="{DFF19110-AD78-4AF4-B283-847D5C09CDD1}"/>
  <bookViews>
    <workbookView xWindow="-120" yWindow="-120" windowWidth="29040" windowHeight="15840" xr2:uid="{00000000-000D-0000-FFFF-FFFF00000000}"/>
  </bookViews>
  <sheets>
    <sheet name="Initial sample fractions" sheetId="1" r:id="rId1"/>
    <sheet name="Initial complete effluent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3" l="1"/>
  <c r="F3" i="3" l="1"/>
  <c r="C8" i="1" l="1"/>
  <c r="C9" i="1" s="1"/>
  <c r="K4" i="1"/>
  <c r="K5" i="1"/>
  <c r="L5" i="1" s="1"/>
  <c r="K6" i="1"/>
  <c r="L6" i="1" s="1"/>
  <c r="K7" i="1"/>
  <c r="L7" i="1" s="1"/>
  <c r="K8" i="1"/>
  <c r="L8" i="1" s="1"/>
  <c r="K3" i="1"/>
  <c r="L9" i="1" l="1"/>
  <c r="L11" i="1" s="1"/>
  <c r="K9" i="1"/>
  <c r="K11" i="1" s="1"/>
</calcChain>
</file>

<file path=xl/sharedStrings.xml><?xml version="1.0" encoding="utf-8"?>
<sst xmlns="http://schemas.openxmlformats.org/spreadsheetml/2006/main" count="37" uniqueCount="35">
  <si>
    <t>TOC conc in total (mg / L)</t>
  </si>
  <si>
    <t>Hydrophobic bases</t>
  </si>
  <si>
    <t>Hydrophillics</t>
  </si>
  <si>
    <t>Hodrophobic acids</t>
  </si>
  <si>
    <t>Hydrophobic neutrals</t>
  </si>
  <si>
    <t>HOB</t>
  </si>
  <si>
    <t>SUM of fractions</t>
  </si>
  <si>
    <t>Use for figure</t>
  </si>
  <si>
    <t>Resin fractions</t>
  </si>
  <si>
    <t>Volume (L)</t>
  </si>
  <si>
    <t>Recovered TOC</t>
  </si>
  <si>
    <t xml:space="preserve">Total: </t>
  </si>
  <si>
    <t>recovery</t>
  </si>
  <si>
    <t>Total</t>
  </si>
  <si>
    <t>TOC (mg)</t>
  </si>
  <si>
    <t>TOC (mg/L)</t>
  </si>
  <si>
    <t>TOC concentration in total (mg / L)</t>
  </si>
  <si>
    <t>&gt; 0.45 µ filter (DOC)</t>
  </si>
  <si>
    <t>Hydrophillics (HI)</t>
  </si>
  <si>
    <t>Hydrophobic acids (HOA)</t>
  </si>
  <si>
    <t>Hydrophobic neutrals (HON)</t>
  </si>
  <si>
    <t>Size fractions</t>
  </si>
  <si>
    <t>99.8 kDa &lt; x &lt; 0.45 µm (F1)</t>
  </si>
  <si>
    <t>11.4 &lt; x &lt; 99.8 kDa (F2)</t>
  </si>
  <si>
    <t>1.08 &lt; x &lt; 11.4 kDa (F3)</t>
  </si>
  <si>
    <t>&lt; 1.08 kDa (F4)</t>
  </si>
  <si>
    <t>F2-0 (LCOCD)</t>
  </si>
  <si>
    <t>F2-0 dilution factor</t>
  </si>
  <si>
    <t>ozone stock added (mL)</t>
  </si>
  <si>
    <t>final volume (mL)</t>
  </si>
  <si>
    <t>back calculated TOC</t>
  </si>
  <si>
    <t>Membrane initial concentration F2 (NPOC)</t>
  </si>
  <si>
    <t>Resin total measured (NPOC)</t>
  </si>
  <si>
    <t>dilution factor</t>
  </si>
  <si>
    <t>Resin initial fraction (NPOC)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</si>
</sst>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Verdana" panose="020B0604030504040204" pitchFamily="34" charset="0"/>
                <a:cs typeface="+mn-cs"/>
              </a:defRPr>
            </a:pPr>
            <a:r>
              <a:rPr lang="en-US"/>
              <a:t>B</a:t>
            </a:r>
          </a:p>
        </c:rich>
      </c:tx>
      <c:layout>
        <c:manualLayout>
          <c:xMode val="edge"/>
          <c:yMode val="edge"/>
          <c:x val="1.9979002624671852E-2"/>
          <c:y val="3.703703703703703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Verdana" panose="020B0604030504040204" pitchFamily="34" charset="0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'Initial sample fractions'!$B$5</c:f>
              <c:strCache>
                <c:ptCount val="1"/>
                <c:pt idx="0">
                  <c:v>Hydrophillics (HI)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1"/>
              <c:pt idx="0">
                <c:v>Resin fractions</c:v>
              </c:pt>
            </c:strLit>
          </c:cat>
          <c:val>
            <c:numRef>
              <c:f>'Initial sample fractions'!$D$5</c:f>
              <c:numCache>
                <c:formatCode>General</c:formatCode>
                <c:ptCount val="1"/>
                <c:pt idx="0">
                  <c:v>7.1309899999999997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4A-4BB8-9311-39EAC050CCDA}"/>
            </c:ext>
          </c:extLst>
        </c:ser>
        <c:ser>
          <c:idx val="2"/>
          <c:order val="2"/>
          <c:tx>
            <c:strRef>
              <c:f>'Initial sample fractions'!$B$6</c:f>
              <c:strCache>
                <c:ptCount val="1"/>
                <c:pt idx="0">
                  <c:v>Hydrophobic acids (HOA)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Lit>
              <c:ptCount val="1"/>
              <c:pt idx="0">
                <c:v>Resin fractions</c:v>
              </c:pt>
            </c:strLit>
          </c:cat>
          <c:val>
            <c:numRef>
              <c:f>'Initial sample fractions'!$D$6</c:f>
              <c:numCache>
                <c:formatCode>General</c:formatCode>
                <c:ptCount val="1"/>
                <c:pt idx="0">
                  <c:v>2.9556900000000006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4A-4BB8-9311-39EAC050CCDA}"/>
            </c:ext>
          </c:extLst>
        </c:ser>
        <c:ser>
          <c:idx val="3"/>
          <c:order val="3"/>
          <c:tx>
            <c:strRef>
              <c:f>'Initial sample fractions'!$B$7</c:f>
              <c:strCache>
                <c:ptCount val="1"/>
                <c:pt idx="0">
                  <c:v>Hydrophobic neutrals (HON)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Lit>
              <c:ptCount val="1"/>
              <c:pt idx="0">
                <c:v>Resin fractions</c:v>
              </c:pt>
            </c:strLit>
          </c:cat>
          <c:val>
            <c:numRef>
              <c:f>'Initial sample fractions'!$D$7</c:f>
              <c:numCache>
                <c:formatCode>General</c:formatCode>
                <c:ptCount val="1"/>
                <c:pt idx="0">
                  <c:v>6.091574999999998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54A-4BB8-9311-39EAC050CC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0506632"/>
        <c:axId val="58050892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'Initial sample fractions'!$B$4</c15:sqref>
                        </c15:formulaRef>
                      </c:ext>
                    </c:extLst>
                    <c:strCache>
                      <c:ptCount val="1"/>
                      <c:pt idx="0">
                        <c:v>HOB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Lit>
                    <c:ptCount val="1"/>
                    <c:pt idx="0">
                      <c:v>Resin fractions</c:v>
                    </c:pt>
                  </c:strLit>
                </c:cat>
                <c:val>
                  <c:numRef>
                    <c:extLst>
                      <c:ext uri="{02D57815-91ED-43cb-92C2-25804820EDAC}">
                        <c15:formulaRef>
                          <c15:sqref>'Initial sample fractions'!$D$4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554A-4BB8-9311-39EAC050CCDA}"/>
                  </c:ext>
                </c:extLst>
              </c15:ser>
            </c15:filteredBarSeries>
          </c:ext>
        </c:extLst>
      </c:barChart>
      <c:catAx>
        <c:axId val="580506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Verdana" panose="020B0604030504040204" pitchFamily="34" charset="0"/>
                <a:cs typeface="+mn-cs"/>
              </a:defRPr>
            </a:pPr>
            <a:endParaRPr lang="en-US"/>
          </a:p>
        </c:txPr>
        <c:crossAx val="580508928"/>
        <c:crosses val="autoZero"/>
        <c:auto val="1"/>
        <c:lblAlgn val="ctr"/>
        <c:lblOffset val="100"/>
        <c:noMultiLvlLbl val="0"/>
      </c:catAx>
      <c:valAx>
        <c:axId val="580508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Verdana" panose="020B0604030504040204" pitchFamily="34" charset="0"/>
                    <a:cs typeface="+mn-cs"/>
                  </a:defRPr>
                </a:pPr>
                <a:r>
                  <a:rPr lang="en-US"/>
                  <a:t>TOC (mg / 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Verdana" panose="020B0604030504040204" pitchFamily="34" charset="0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Verdana" panose="020B0604030504040204" pitchFamily="34" charset="0"/>
                <a:cs typeface="+mn-cs"/>
              </a:defRPr>
            </a:pPr>
            <a:endParaRPr lang="en-US"/>
          </a:p>
        </c:txPr>
        <c:crossAx val="580506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Verdana" panose="020B0604030504040204" pitchFamily="34" charset="0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+mn-lt"/>
          <a:ea typeface="Verdan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Verdana" panose="020B0604030504040204" pitchFamily="34" charset="0"/>
                <a:cs typeface="+mn-cs"/>
              </a:defRPr>
            </a:pPr>
            <a:r>
              <a:rPr lang="en-US"/>
              <a:t>A</a:t>
            </a:r>
          </a:p>
        </c:rich>
      </c:tx>
      <c:layout>
        <c:manualLayout>
          <c:xMode val="edge"/>
          <c:yMode val="edge"/>
          <c:x val="2.2402668416447901E-2"/>
          <c:y val="2.777777777777777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Verdana" panose="020B0604030504040204" pitchFamily="34" charset="0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'Initial sample fractions'!$H$5</c:f>
              <c:strCache>
                <c:ptCount val="1"/>
                <c:pt idx="0">
                  <c:v>99.8 kDa &lt; x &lt; 0.45 µm (F1)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'Initial sample fractions'!$H$1</c:f>
              <c:strCache>
                <c:ptCount val="1"/>
                <c:pt idx="0">
                  <c:v>Size fractions</c:v>
                </c:pt>
              </c:strCache>
            </c:strRef>
          </c:cat>
          <c:val>
            <c:numRef>
              <c:f>'Initial sample fractions'!$L$5</c:f>
              <c:numCache>
                <c:formatCode>General</c:formatCode>
                <c:ptCount val="1"/>
                <c:pt idx="0">
                  <c:v>5.2800000000000011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16-4394-9914-9A5B2A25940B}"/>
            </c:ext>
          </c:extLst>
        </c:ser>
        <c:ser>
          <c:idx val="1"/>
          <c:order val="1"/>
          <c:tx>
            <c:strRef>
              <c:f>'Initial sample fractions'!$H$6</c:f>
              <c:strCache>
                <c:ptCount val="1"/>
                <c:pt idx="0">
                  <c:v>11.4 &lt; x &lt; 99.8 kDa (F2)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'Initial sample fractions'!$H$1</c:f>
              <c:strCache>
                <c:ptCount val="1"/>
                <c:pt idx="0">
                  <c:v>Size fractions</c:v>
                </c:pt>
              </c:strCache>
            </c:strRef>
          </c:cat>
          <c:val>
            <c:numRef>
              <c:f>'Initial sample fractions'!$L$6</c:f>
              <c:numCache>
                <c:formatCode>General</c:formatCode>
                <c:ptCount val="1"/>
                <c:pt idx="0">
                  <c:v>2.0040000000000004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E16-4394-9914-9A5B2A25940B}"/>
            </c:ext>
          </c:extLst>
        </c:ser>
        <c:ser>
          <c:idx val="2"/>
          <c:order val="2"/>
          <c:tx>
            <c:strRef>
              <c:f>'Initial sample fractions'!$H$7</c:f>
              <c:strCache>
                <c:ptCount val="1"/>
                <c:pt idx="0">
                  <c:v>1.08 &lt; x &lt; 11.4 kDa (F3)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'Initial sample fractions'!$H$1</c:f>
              <c:strCache>
                <c:ptCount val="1"/>
                <c:pt idx="0">
                  <c:v>Size fractions</c:v>
                </c:pt>
              </c:strCache>
            </c:strRef>
          </c:cat>
          <c:val>
            <c:numRef>
              <c:f>'Initial sample fractions'!$L$7</c:f>
              <c:numCache>
                <c:formatCode>General</c:formatCode>
                <c:ptCount val="1"/>
                <c:pt idx="0">
                  <c:v>0.74340000000000017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E16-4394-9914-9A5B2A25940B}"/>
            </c:ext>
          </c:extLst>
        </c:ser>
        <c:ser>
          <c:idx val="3"/>
          <c:order val="3"/>
          <c:tx>
            <c:strRef>
              <c:f>'Initial sample fractions'!$H$8</c:f>
              <c:strCache>
                <c:ptCount val="1"/>
                <c:pt idx="0">
                  <c:v>&lt; 1.08 kDa (F4)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'Initial sample fractions'!$H$1</c:f>
              <c:strCache>
                <c:ptCount val="1"/>
                <c:pt idx="0">
                  <c:v>Size fractions</c:v>
                </c:pt>
              </c:strCache>
            </c:strRef>
          </c:cat>
          <c:val>
            <c:numRef>
              <c:f>'Initial sample fractions'!$L$8</c:f>
              <c:numCache>
                <c:formatCode>General</c:formatCode>
                <c:ptCount val="1"/>
                <c:pt idx="0">
                  <c:v>1.0970000000000004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E16-4394-9914-9A5B2A2594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0506632"/>
        <c:axId val="580508928"/>
      </c:barChart>
      <c:catAx>
        <c:axId val="580506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Verdana" panose="020B0604030504040204" pitchFamily="34" charset="0"/>
                <a:cs typeface="+mn-cs"/>
              </a:defRPr>
            </a:pPr>
            <a:endParaRPr lang="en-US"/>
          </a:p>
        </c:txPr>
        <c:crossAx val="580508928"/>
        <c:crosses val="autoZero"/>
        <c:auto val="1"/>
        <c:lblAlgn val="ctr"/>
        <c:lblOffset val="100"/>
        <c:noMultiLvlLbl val="0"/>
      </c:catAx>
      <c:valAx>
        <c:axId val="580508928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Verdana" panose="020B0604030504040204" pitchFamily="34" charset="0"/>
                    <a:cs typeface="+mn-cs"/>
                  </a:defRPr>
                </a:pPr>
                <a:r>
                  <a:rPr lang="en-US"/>
                  <a:t>TOC (mg / 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Verdana" panose="020B0604030504040204" pitchFamily="34" charset="0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Verdana" panose="020B0604030504040204" pitchFamily="34" charset="0"/>
                <a:cs typeface="+mn-cs"/>
              </a:defRPr>
            </a:pPr>
            <a:endParaRPr lang="en-US"/>
          </a:p>
        </c:txPr>
        <c:crossAx val="580506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Verdana" panose="020B0604030504040204" pitchFamily="34" charset="0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+mn-lt"/>
          <a:ea typeface="Verdan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13</xdr:row>
      <xdr:rowOff>14287</xdr:rowOff>
    </xdr:from>
    <xdr:to>
      <xdr:col>16</xdr:col>
      <xdr:colOff>469950</xdr:colOff>
      <xdr:row>27</xdr:row>
      <xdr:rowOff>90487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9B0F46B-7F74-4A6A-914F-2A3DAD78E3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323850</xdr:colOff>
      <xdr:row>13</xdr:row>
      <xdr:rowOff>19050</xdr:rowOff>
    </xdr:from>
    <xdr:to>
      <xdr:col>9</xdr:col>
      <xdr:colOff>127050</xdr:colOff>
      <xdr:row>27</xdr:row>
      <xdr:rowOff>95250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686B077-2A95-40B6-A6D2-7BAE57BA83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"/>
  <sheetViews>
    <sheetView tabSelected="1" zoomScaleNormal="100" workbookViewId="0">
      <selection activeCell="G35" sqref="G35"/>
    </sheetView>
  </sheetViews>
  <sheetFormatPr defaultRowHeight="15" x14ac:dyDescent="0.25"/>
  <cols>
    <col min="1" max="1" width="14.140625" bestFit="1" customWidth="1"/>
  </cols>
  <sheetData>
    <row r="1" spans="1:12" x14ac:dyDescent="0.25">
      <c r="A1" t="s">
        <v>8</v>
      </c>
      <c r="H1" t="s">
        <v>21</v>
      </c>
    </row>
    <row r="2" spans="1:12" x14ac:dyDescent="0.25">
      <c r="C2" t="s">
        <v>0</v>
      </c>
      <c r="D2" t="s">
        <v>7</v>
      </c>
      <c r="I2" t="s">
        <v>15</v>
      </c>
      <c r="J2" t="s">
        <v>9</v>
      </c>
      <c r="K2" t="s">
        <v>14</v>
      </c>
      <c r="L2" t="s">
        <v>16</v>
      </c>
    </row>
    <row r="3" spans="1:12" x14ac:dyDescent="0.25">
      <c r="B3" t="s">
        <v>13</v>
      </c>
      <c r="C3">
        <v>15.400000000000006</v>
      </c>
      <c r="D3">
        <v>15.400000000000006</v>
      </c>
      <c r="H3" t="s">
        <v>13</v>
      </c>
      <c r="I3">
        <v>9.1549999999999994</v>
      </c>
      <c r="J3">
        <v>0.5</v>
      </c>
      <c r="K3">
        <f>I3*J3</f>
        <v>4.5774999999999997</v>
      </c>
    </row>
    <row r="4" spans="1:12" x14ac:dyDescent="0.25">
      <c r="A4" t="s">
        <v>1</v>
      </c>
      <c r="B4" t="s">
        <v>5</v>
      </c>
      <c r="C4">
        <v>-0.40083750000000007</v>
      </c>
      <c r="D4">
        <v>0</v>
      </c>
      <c r="H4" t="s">
        <v>17</v>
      </c>
      <c r="I4">
        <v>9.1720000000000006</v>
      </c>
      <c r="J4">
        <v>0.5</v>
      </c>
      <c r="K4">
        <f t="shared" ref="K4:K8" si="0">I4*J4</f>
        <v>4.5860000000000003</v>
      </c>
    </row>
    <row r="5" spans="1:12" x14ac:dyDescent="0.25">
      <c r="A5" t="s">
        <v>2</v>
      </c>
      <c r="B5" t="s">
        <v>18</v>
      </c>
      <c r="C5">
        <v>7.1309899999999997</v>
      </c>
      <c r="D5">
        <v>7.1309899999999997</v>
      </c>
      <c r="H5" t="s">
        <v>22</v>
      </c>
      <c r="I5">
        <v>10.56</v>
      </c>
      <c r="J5">
        <v>1</v>
      </c>
      <c r="K5">
        <f t="shared" si="0"/>
        <v>10.56</v>
      </c>
      <c r="L5">
        <f>K5/SUM(J$5:J$8)</f>
        <v>5.2800000000000011</v>
      </c>
    </row>
    <row r="6" spans="1:12" x14ac:dyDescent="0.25">
      <c r="A6" t="s">
        <v>3</v>
      </c>
      <c r="B6" t="s">
        <v>19</v>
      </c>
      <c r="C6">
        <v>2.9556900000000006</v>
      </c>
      <c r="D6">
        <v>2.9556900000000006</v>
      </c>
      <c r="H6" t="s">
        <v>23</v>
      </c>
      <c r="I6">
        <v>10.02</v>
      </c>
      <c r="J6">
        <v>0.4</v>
      </c>
      <c r="K6">
        <f t="shared" si="0"/>
        <v>4.008</v>
      </c>
      <c r="L6">
        <f t="shared" ref="L6:L8" si="1">K6/SUM(J$5:J$8)</f>
        <v>2.0040000000000004</v>
      </c>
    </row>
    <row r="7" spans="1:12" x14ac:dyDescent="0.25">
      <c r="A7" t="s">
        <v>4</v>
      </c>
      <c r="B7" t="s">
        <v>20</v>
      </c>
      <c r="C7">
        <v>6.091574999999998</v>
      </c>
      <c r="D7">
        <v>6.091574999999998</v>
      </c>
      <c r="H7" t="s">
        <v>24</v>
      </c>
      <c r="I7">
        <v>3.7170000000000001</v>
      </c>
      <c r="J7">
        <v>0.4</v>
      </c>
      <c r="K7">
        <f t="shared" si="0"/>
        <v>1.4868000000000001</v>
      </c>
      <c r="L7">
        <f t="shared" si="1"/>
        <v>0.74340000000000017</v>
      </c>
    </row>
    <row r="8" spans="1:12" x14ac:dyDescent="0.25">
      <c r="B8" t="s">
        <v>6</v>
      </c>
      <c r="C8">
        <f>SUM(C4:C7)</f>
        <v>15.777417499999999</v>
      </c>
      <c r="H8" t="s">
        <v>25</v>
      </c>
      <c r="I8">
        <v>10.97</v>
      </c>
      <c r="J8">
        <v>0.2</v>
      </c>
      <c r="K8">
        <f t="shared" si="0"/>
        <v>2.1940000000000004</v>
      </c>
      <c r="L8">
        <f t="shared" si="1"/>
        <v>1.0970000000000004</v>
      </c>
    </row>
    <row r="9" spans="1:12" x14ac:dyDescent="0.25">
      <c r="B9" t="s">
        <v>12</v>
      </c>
      <c r="C9" s="1">
        <f>C8/C3</f>
        <v>1.0245076298701294</v>
      </c>
      <c r="H9" t="s">
        <v>10</v>
      </c>
      <c r="K9">
        <f>SUM(K3:K8)</f>
        <v>27.412299999999998</v>
      </c>
      <c r="L9">
        <f>SUM(L5:L8)</f>
        <v>9.1244000000000014</v>
      </c>
    </row>
    <row r="10" spans="1:12" x14ac:dyDescent="0.25">
      <c r="H10" t="s">
        <v>11</v>
      </c>
      <c r="I10">
        <v>9.1549999999999994</v>
      </c>
      <c r="J10">
        <v>3</v>
      </c>
      <c r="K10">
        <v>27.464999999999996</v>
      </c>
    </row>
    <row r="11" spans="1:12" x14ac:dyDescent="0.25">
      <c r="H11" t="s">
        <v>12</v>
      </c>
      <c r="K11" s="1">
        <f>K9/K10</f>
        <v>0.99808119424722386</v>
      </c>
      <c r="L11" s="1">
        <f>L9/I3</f>
        <v>0.99665756417258355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E2497-EFC1-441C-BDA7-7ABE3DB1DAA9}">
  <dimension ref="A2:F8"/>
  <sheetViews>
    <sheetView workbookViewId="0">
      <selection activeCell="E9" sqref="E9"/>
    </sheetView>
  </sheetViews>
  <sheetFormatPr defaultRowHeight="15" x14ac:dyDescent="0.25"/>
  <sheetData>
    <row r="2" spans="1:6" x14ac:dyDescent="0.25">
      <c r="A2" t="s">
        <v>31</v>
      </c>
      <c r="B2" t="s">
        <v>26</v>
      </c>
      <c r="C2" t="s">
        <v>27</v>
      </c>
      <c r="D2" t="s">
        <v>28</v>
      </c>
      <c r="E2" t="s">
        <v>29</v>
      </c>
      <c r="F2" t="s">
        <v>30</v>
      </c>
    </row>
    <row r="3" spans="1:6" x14ac:dyDescent="0.25">
      <c r="A3">
        <v>9.1720000000000006</v>
      </c>
      <c r="B3">
        <v>3.87</v>
      </c>
      <c r="C3">
        <v>2.4675813828356201</v>
      </c>
      <c r="D3">
        <v>3</v>
      </c>
      <c r="E3">
        <v>43</v>
      </c>
      <c r="F3">
        <f>B3*E3/(E3-D3)*C3</f>
        <v>10.265755447941887</v>
      </c>
    </row>
    <row r="7" spans="1:6" x14ac:dyDescent="0.25">
      <c r="A7" t="s">
        <v>34</v>
      </c>
      <c r="B7" t="s">
        <v>32</v>
      </c>
      <c r="C7" t="s">
        <v>33</v>
      </c>
    </row>
    <row r="8" spans="1:6" x14ac:dyDescent="0.25">
      <c r="A8" s="2">
        <v>15.400000000000006</v>
      </c>
      <c r="B8">
        <v>1.7110000000000001</v>
      </c>
      <c r="C8">
        <v>4.1397849462365608</v>
      </c>
      <c r="D8">
        <v>3</v>
      </c>
      <c r="E8">
        <v>43</v>
      </c>
      <c r="F8">
        <f>B8*E3/(E3-D3)*C8</f>
        <v>7.6144099462365622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4DD241D738BD4BA2102D37CEB11C93" ma:contentTypeVersion="13" ma:contentTypeDescription="Een nieuw document maken." ma:contentTypeScope="" ma:versionID="70003174ceb479f0521c8e5af7f70e5e">
  <xsd:schema xmlns:xsd="http://www.w3.org/2001/XMLSchema" xmlns:xs="http://www.w3.org/2001/XMLSchema" xmlns:p="http://schemas.microsoft.com/office/2006/metadata/properties" xmlns:ns3="9ea7f817-33e9-4fea-acd2-33debfcd90f3" xmlns:ns4="330a8316-e852-4e1c-87a8-cb78928097c8" targetNamespace="http://schemas.microsoft.com/office/2006/metadata/properties" ma:root="true" ma:fieldsID="9043cfa5e81071acfd1d4bebd6535647" ns3:_="" ns4:_="">
    <xsd:import namespace="9ea7f817-33e9-4fea-acd2-33debfcd90f3"/>
    <xsd:import namespace="330a8316-e852-4e1c-87a8-cb78928097c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a7f817-33e9-4fea-acd2-33debfcd90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0a8316-e852-4e1c-87a8-cb78928097c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CECB182-49A3-4EF3-878D-5E52EE465F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a7f817-33e9-4fea-acd2-33debfcd90f3"/>
    <ds:schemaRef ds:uri="330a8316-e852-4e1c-87a8-cb78928097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FC2477B-26D7-4375-9EC9-BE335D317E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7D870B-DC97-4115-B2BA-DBD8E0177480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330a8316-e852-4e1c-87a8-cb78928097c8"/>
    <ds:schemaRef ds:uri="9ea7f817-33e9-4fea-acd2-33debfcd90f3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Initial sample fractions</vt:lpstr>
      <vt:lpstr>Initial complete effluents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2020-07-13T18:40:32Z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0x010100114DD241D738BD4BA2102D37CEB11C93</vt:lpwstr>
  </property>
</Properties>
</file>